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E27"/>
  <c r="E34"/>
  <c r="E36"/>
  <c r="E45"/>
  <c r="E43"/>
  <c r="E40"/>
  <c r="E41"/>
  <c r="E39"/>
  <c r="E37"/>
  <c r="E33"/>
  <c r="E32"/>
  <c r="E29"/>
  <c r="E31"/>
  <c r="E19"/>
  <c r="E18"/>
  <c r="D13"/>
  <c r="E8"/>
  <c r="E20"/>
  <c r="E17"/>
  <c r="E16"/>
  <c r="E15"/>
  <c r="E14"/>
  <c r="E9"/>
  <c r="E10"/>
  <c r="D6"/>
  <c r="G46"/>
  <c r="D38"/>
  <c r="E38" l="1"/>
  <c r="D46"/>
  <c r="E6" l="1"/>
  <c r="E44"/>
  <c r="E28"/>
  <c r="E42" l="1"/>
  <c r="E13" l="1"/>
  <c r="E21" l="1"/>
  <c r="E30" l="1"/>
  <c r="E46" l="1"/>
  <c r="F38" l="1"/>
  <c r="F27"/>
  <c r="F12" l="1"/>
  <c r="F6"/>
  <c r="F43" l="1"/>
</calcChain>
</file>

<file path=xl/sharedStrings.xml><?xml version="1.0" encoding="utf-8"?>
<sst xmlns="http://schemas.openxmlformats.org/spreadsheetml/2006/main" count="65" uniqueCount="47">
  <si>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</si>
  <si>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</si>
  <si>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</si>
  <si>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</si>
  <si>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</si>
  <si>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</si>
  <si>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</si>
  <si>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</si>
  <si>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</si>
  <si>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</si>
  <si>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</si>
  <si>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</si>
  <si>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</si>
  <si>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</si>
  <si>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</si>
  <si>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</si>
  <si>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</si>
  <si>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</si>
  <si>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Тариф 2017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</si>
  <si>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</si>
  <si>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</si>
  <si>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</si>
  <si>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</si>
  <si>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 xml:space="preserve">Оплата труда по уборке территории;             </t>
  </si>
  <si>
    <t>Утвер.тариф</t>
  </si>
  <si>
    <t>обслед.венканалов и дымоходов,опломбировка счетчиков</t>
  </si>
  <si>
    <t>наладка автоматки насосного оборудования (договор)</t>
  </si>
  <si>
    <t>Аварийное обслуживание</t>
  </si>
  <si>
    <t>2022г</t>
  </si>
  <si>
    <t>моющее,хозтовапы</t>
  </si>
  <si>
    <t>дезобработка холлов(гипохлорид,чистин)</t>
  </si>
  <si>
    <t>ж.д.по пер.ЮПИТЕРА 1 за апрель-декабрь 2022г</t>
  </si>
  <si>
    <t>Отчет по статье " Содержание и ремонт жилья"</t>
  </si>
  <si>
    <t>граффити</t>
  </si>
  <si>
    <t>услуги электрика ,электроматериалы</t>
  </si>
  <si>
    <t>виденаблюдение</t>
  </si>
  <si>
    <t>почтовые ящики</t>
  </si>
  <si>
    <t>счетчик хол.воды ОД</t>
  </si>
  <si>
    <t>ремонт водоснабжения</t>
  </si>
  <si>
    <t>изготовление ключей</t>
  </si>
  <si>
    <t>ремонт крыши</t>
  </si>
  <si>
    <r>
      <t xml:space="preserve">Прочие :усл. </t>
    </r>
    <r>
      <rPr>
        <i/>
        <sz val="10"/>
        <rFont val="Arial Cyr"/>
        <charset val="204"/>
      </rPr>
      <t>банк 1838 аренда 8203,1  канцтовары- 2091,28гсм 5814,87сод.оргтехники 1013,63, почтовые расходы-953,88 заправка катриджа 684 , подписка-2300,76 общехоз.-557</t>
    </r>
  </si>
  <si>
    <t xml:space="preserve">инвентарь(снег.лопата,ледоруб)-2377,покраска бордюров-1952, озеленение 1000,соль-1070 </t>
  </si>
  <si>
    <t>техобслуживание котла,опломбиров.УУГ,цилиндр</t>
  </si>
  <si>
    <t>замена клапана,элемента питания на котле</t>
  </si>
  <si>
    <t>програм.сопрово 2500,сайт УК,ГИС ЖКХ-13500,инф ус-1056</t>
  </si>
  <si>
    <t>ркц ,паспорт.,чек-онлайн 2686.обсл ККМ-277,78 эл.отч 292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</si>
</sst>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sz val="2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5" fillId="0" borderId="2" xfId="0" applyNumberFormat="1" applyFont="1" applyBorder="1"/>
    <xf numFmtId="0" fontId="5" fillId="0" borderId="6" xfId="0" applyFont="1" applyBorder="1"/>
    <xf numFmtId="0" fontId="0" fillId="0" borderId="0" xfId="0" applyBorder="1"/>
    <xf numFmtId="0" fontId="0" fillId="0" borderId="7" xfId="0" applyFont="1" applyBorder="1"/>
    <xf numFmtId="2" fontId="5" fillId="0" borderId="1" xfId="0" applyNumberFormat="1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4" fillId="0" borderId="1" xfId="0" applyNumberFormat="1" applyFont="1" applyBorder="1"/>
    <xf numFmtId="2" fontId="5" fillId="0" borderId="7" xfId="0" applyNumberFormat="1" applyFont="1" applyBorder="1"/>
    <xf numFmtId="4" fontId="5" fillId="0" borderId="3" xfId="0" applyNumberFormat="1" applyFont="1" applyBorder="1"/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5" fillId="2" borderId="3" xfId="0" applyFont="1" applyFill="1" applyBorder="1"/>
    <xf numFmtId="0" fontId="0" fillId="0" borderId="9" xfId="0" applyBorder="1"/>
    <xf numFmtId="0" fontId="0" fillId="3" borderId="1" xfId="0" applyFill="1" applyBorder="1"/>
    <xf numFmtId="0" fontId="0" fillId="3" borderId="2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5" fillId="3" borderId="3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2" fontId="4" fillId="3" borderId="2" xfId="0" applyNumberFormat="1" applyFont="1" applyFill="1" applyBorder="1"/>
    <xf numFmtId="0" fontId="5" fillId="3" borderId="1" xfId="0" applyFont="1" applyFill="1" applyBorder="1"/>
    <xf numFmtId="0" fontId="1" fillId="3" borderId="3" xfId="0" applyFont="1" applyFill="1" applyBorder="1"/>
    <xf numFmtId="0" fontId="8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/>
    <xf numFmtId="2" fontId="4" fillId="0" borderId="4" xfId="0" applyNumberFormat="1" applyFont="1" applyBorder="1"/>
    <xf numFmtId="2" fontId="4" fillId="3" borderId="10" xfId="0" applyNumberFormat="1" applyFont="1" applyFill="1" applyBorder="1"/>
    <xf numFmtId="0" fontId="5" fillId="0" borderId="0" xfId="0" applyFont="1" applyBorder="1"/>
    <xf numFmtId="0" fontId="5" fillId="0" borderId="1" xfId="0" applyNumberFormat="1" applyFont="1" applyBorder="1"/>
    <xf numFmtId="0" fontId="5" fillId="3" borderId="2" xfId="0" applyFont="1" applyFill="1" applyBorder="1"/>
    <xf numFmtId="0" fontId="9" fillId="0" borderId="0" xfId="0" applyFont="1" applyBorder="1"/>
    <xf numFmtId="0" fontId="10" fillId="0" borderId="2" xfId="0" applyFont="1" applyBorder="1"/>
    <xf numFmtId="0" fontId="4" fillId="3" borderId="6" xfId="0" applyFont="1" applyFill="1" applyBorder="1"/>
    <xf numFmtId="2" fontId="4" fillId="3" borderId="6" xfId="0" applyNumberFormat="1" applyFont="1" applyFill="1" applyBorder="1"/>
    <xf numFmtId="0" fontId="5" fillId="0" borderId="11" xfId="0" applyFont="1" applyBorder="1"/>
    <xf numFmtId="0" fontId="5" fillId="3" borderId="8" xfId="0" applyFont="1" applyFill="1" applyBorder="1"/>
    <xf numFmtId="0" fontId="6" fillId="0" borderId="12" xfId="0" applyFont="1" applyBorder="1"/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2" fontId="6" fillId="0" borderId="3" xfId="0" applyNumberFormat="1" applyFont="1" applyBorder="1"/>
    <xf numFmtId="0" fontId="6" fillId="3" borderId="3" xfId="0" applyFont="1" applyFill="1" applyBorder="1" applyAlignment="1">
      <alignment wrapText="1"/>
    </xf>
    <xf numFmtId="0" fontId="6" fillId="3" borderId="8" xfId="0" applyFont="1" applyFill="1" applyBorder="1"/>
    <xf numFmtId="0" fontId="6" fillId="3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tabSelected="1" zoomScaleNormal="100" workbookViewId="0">
      <selection activeCell="B16" sqref="B16"/>
    </sheetView>
  </sheetViews>
  <sheetFormatPr defaultRowHeight="13.2"/>
  <cols>
    <col min="1" max="1" width="5.88671875" customWidth="1"/>
    <col min="2" max="2" width="54.33203125" customWidth="1"/>
    <col min="3" max="3" width="4.44140625" customWidth="1"/>
    <col min="4" max="4" width="13.6640625" customWidth="1"/>
    <col min="5" max="5" width="10.88671875" customWidth="1"/>
    <col min="6" max="6" width="10.6640625" hidden="1" customWidth="1"/>
    <col min="7" max="7" width="11.77734375" customWidth="1"/>
  </cols>
  <sheetData>
    <row r="1" spans="1:7" ht="17.399999999999999">
      <c r="A1" s="29"/>
      <c r="B1" s="46" t="s">
        <v>32</v>
      </c>
      <c r="C1" s="46"/>
      <c r="D1" s="47"/>
      <c r="E1" s="2"/>
      <c r="F1" s="2"/>
      <c r="G1" s="7"/>
    </row>
    <row r="2" spans="1:7" ht="17.399999999999999">
      <c r="A2" s="2"/>
      <c r="B2" s="47" t="s">
        <v>31</v>
      </c>
      <c r="C2" s="2"/>
      <c r="D2" s="7"/>
      <c r="E2" s="2"/>
      <c r="F2" s="2"/>
      <c r="G2" s="7"/>
    </row>
    <row r="3" spans="1:7" ht="15.6" thickBot="1">
      <c r="A3" s="1"/>
      <c r="C3" s="1"/>
      <c r="D3" s="1"/>
      <c r="E3" s="68">
        <v>2227</v>
      </c>
      <c r="F3" s="1">
        <v>9318.4</v>
      </c>
    </row>
    <row r="4" spans="1:7" ht="13.8">
      <c r="A4" s="9" t="s">
        <v>0</v>
      </c>
      <c r="B4" s="3" t="s">
        <v>2</v>
      </c>
      <c r="C4" s="9" t="s">
        <v>4</v>
      </c>
      <c r="D4" s="69" t="s">
        <v>17</v>
      </c>
      <c r="E4" s="32" t="s">
        <v>16</v>
      </c>
      <c r="F4" s="32" t="s">
        <v>18</v>
      </c>
      <c r="G4" s="58" t="s">
        <v>24</v>
      </c>
    </row>
    <row r="5" spans="1:7" ht="23.25" customHeight="1" thickBot="1">
      <c r="A5" s="4"/>
      <c r="B5" s="8"/>
      <c r="C5" s="31" t="s">
        <v>3</v>
      </c>
      <c r="D5" s="70" t="s">
        <v>28</v>
      </c>
      <c r="E5" s="31" t="s">
        <v>1</v>
      </c>
      <c r="F5" s="31" t="s">
        <v>1</v>
      </c>
      <c r="G5" s="59"/>
    </row>
    <row r="6" spans="1:7">
      <c r="A6" s="14">
        <v>1</v>
      </c>
      <c r="B6" s="15" t="s">
        <v>14</v>
      </c>
      <c r="C6" s="22" t="s">
        <v>9</v>
      </c>
      <c r="D6" s="15">
        <f>D8+D9+D10</f>
        <v>70552.320000000007</v>
      </c>
      <c r="E6" s="33">
        <f>E8+E9</f>
        <v>3.1684039315471733</v>
      </c>
      <c r="F6" s="33">
        <f>F8+F9+F10+F11</f>
        <v>2.0100000000000002</v>
      </c>
      <c r="G6" s="60">
        <v>4.2</v>
      </c>
    </row>
    <row r="7" spans="1:7" ht="11.4" customHeight="1" thickBot="1">
      <c r="A7" s="16"/>
      <c r="B7" s="17"/>
      <c r="C7" s="23"/>
      <c r="D7" s="17"/>
      <c r="E7" s="35"/>
      <c r="F7" s="17"/>
      <c r="G7" s="61"/>
    </row>
    <row r="8" spans="1:7" ht="18" customHeight="1">
      <c r="A8" s="11"/>
      <c r="B8" s="48" t="s">
        <v>23</v>
      </c>
      <c r="C8" s="13"/>
      <c r="D8" s="12">
        <v>63450</v>
      </c>
      <c r="E8" s="34">
        <f>D8/E3/10</f>
        <v>2.8491243825774584</v>
      </c>
      <c r="F8" s="12">
        <v>1.82</v>
      </c>
      <c r="G8" s="62"/>
    </row>
    <row r="9" spans="1:7" ht="31.2" customHeight="1">
      <c r="A9" s="11"/>
      <c r="B9" s="48" t="s">
        <v>42</v>
      </c>
      <c r="C9" s="49"/>
      <c r="D9" s="12">
        <v>6399.32</v>
      </c>
      <c r="E9" s="34">
        <f>D9/E3/9</f>
        <v>0.31927954896971511</v>
      </c>
      <c r="F9" s="12">
        <v>0.05</v>
      </c>
      <c r="G9" s="62"/>
    </row>
    <row r="10" spans="1:7" ht="19.2" customHeight="1" thickBot="1">
      <c r="A10" s="11"/>
      <c r="B10" s="48" t="s">
        <v>33</v>
      </c>
      <c r="C10" s="13" t="s">
        <v>9</v>
      </c>
      <c r="D10" s="12">
        <v>703</v>
      </c>
      <c r="E10" s="34">
        <f>D10/9/E3</f>
        <v>3.5074589632290577E-2</v>
      </c>
      <c r="F10" s="12">
        <v>0.04</v>
      </c>
      <c r="G10" s="62"/>
    </row>
    <row r="11" spans="1:7" ht="25.2" hidden="1" customHeight="1" thickBot="1">
      <c r="A11" s="11"/>
      <c r="B11" s="12"/>
      <c r="C11" s="13" t="s">
        <v>9</v>
      </c>
      <c r="D11" s="12"/>
      <c r="E11" s="34"/>
      <c r="F11" s="12">
        <v>0.1</v>
      </c>
      <c r="G11" s="62"/>
    </row>
    <row r="12" spans="1:7">
      <c r="A12" s="15">
        <v>2</v>
      </c>
      <c r="B12" s="15" t="s">
        <v>6</v>
      </c>
      <c r="C12" s="21" t="s">
        <v>9</v>
      </c>
      <c r="D12" s="33"/>
      <c r="E12" s="33"/>
      <c r="F12" s="15">
        <f>F14+F15+F16+F19</f>
        <v>3.8899999999999997</v>
      </c>
      <c r="G12" s="60"/>
    </row>
    <row r="13" spans="1:7" ht="15" customHeight="1" thickBot="1">
      <c r="A13" s="18"/>
      <c r="B13" s="17" t="s">
        <v>5</v>
      </c>
      <c r="C13" s="24"/>
      <c r="D13" s="35">
        <f>D14+D15+D16+D17+D18+D19</f>
        <v>106742.78</v>
      </c>
      <c r="E13" s="35">
        <f>E14+E15+E16+E17+E19</f>
        <v>4.7671396497530312</v>
      </c>
      <c r="F13" s="17"/>
      <c r="G13" s="61">
        <v>5.77</v>
      </c>
    </row>
    <row r="14" spans="1:7" ht="20.25" customHeight="1">
      <c r="A14" s="71"/>
      <c r="B14" s="26" t="s">
        <v>19</v>
      </c>
      <c r="C14" s="74" t="s">
        <v>11</v>
      </c>
      <c r="D14" s="75">
        <v>73800</v>
      </c>
      <c r="E14" s="42">
        <f>D14/E3/10</f>
        <v>3.3138751683879661</v>
      </c>
      <c r="F14" s="74">
        <v>2.5299999999999998</v>
      </c>
      <c r="G14" s="66"/>
    </row>
    <row r="15" spans="1:7" ht="20.25" customHeight="1">
      <c r="A15" s="71"/>
      <c r="B15" s="12" t="s">
        <v>29</v>
      </c>
      <c r="C15" s="74" t="s">
        <v>11</v>
      </c>
      <c r="D15" s="12">
        <v>1518.78</v>
      </c>
      <c r="E15" s="34">
        <f>D15/E3/9</f>
        <v>7.5776081424936387E-2</v>
      </c>
      <c r="F15" s="74">
        <v>0.1</v>
      </c>
      <c r="G15" s="62"/>
    </row>
    <row r="16" spans="1:7" ht="20.25" customHeight="1">
      <c r="A16" s="71"/>
      <c r="B16" s="12" t="s">
        <v>30</v>
      </c>
      <c r="C16" s="74" t="s">
        <v>11</v>
      </c>
      <c r="D16" s="12">
        <v>4000</v>
      </c>
      <c r="E16" s="34">
        <f>D16/E3/9</f>
        <v>0.19957092251658934</v>
      </c>
      <c r="F16" s="74">
        <v>0.06</v>
      </c>
      <c r="G16" s="62"/>
    </row>
    <row r="17" spans="1:7" ht="24" customHeight="1">
      <c r="A17" s="71"/>
      <c r="B17" s="12" t="s">
        <v>34</v>
      </c>
      <c r="C17" s="74"/>
      <c r="D17" s="12">
        <v>22500</v>
      </c>
      <c r="E17" s="34">
        <f>D17/E3/9</f>
        <v>1.1225864391558149</v>
      </c>
      <c r="F17" s="74"/>
      <c r="G17" s="62"/>
    </row>
    <row r="18" spans="1:7" ht="24" customHeight="1">
      <c r="A18" s="71"/>
      <c r="B18" s="12" t="s">
        <v>36</v>
      </c>
      <c r="C18" s="74"/>
      <c r="D18" s="12">
        <v>3815</v>
      </c>
      <c r="E18" s="34">
        <f>D18/9/E3</f>
        <v>0.19034076735019709</v>
      </c>
      <c r="F18" s="74"/>
      <c r="G18" s="62"/>
    </row>
    <row r="19" spans="1:7" ht="19.2" customHeight="1" thickBot="1">
      <c r="A19" s="77"/>
      <c r="B19" s="78" t="s">
        <v>35</v>
      </c>
      <c r="C19" s="74"/>
      <c r="D19" s="38">
        <v>1109</v>
      </c>
      <c r="E19" s="38">
        <f>D19/9/E3</f>
        <v>5.5331038267724397E-2</v>
      </c>
      <c r="F19" s="74">
        <v>1.2</v>
      </c>
      <c r="G19" s="76"/>
    </row>
    <row r="20" spans="1:7" ht="24.6" customHeight="1" thickBot="1">
      <c r="A20" s="10">
        <v>3</v>
      </c>
      <c r="B20" s="17" t="s">
        <v>22</v>
      </c>
      <c r="C20" s="30" t="s">
        <v>9</v>
      </c>
      <c r="D20" s="72">
        <v>14800</v>
      </c>
      <c r="E20" s="35">
        <f>D20/E3/9</f>
        <v>0.73841241331138052</v>
      </c>
      <c r="F20" s="17">
        <v>2.73</v>
      </c>
      <c r="G20" s="73">
        <v>0.1</v>
      </c>
    </row>
    <row r="21" spans="1:7" ht="19.2" hidden="1" customHeight="1">
      <c r="A21" s="19"/>
      <c r="B21" s="12"/>
      <c r="C21" s="28"/>
      <c r="D21" s="41"/>
      <c r="E21" s="42">
        <f>D21/12/E3</f>
        <v>0</v>
      </c>
      <c r="F21" s="18"/>
      <c r="G21" s="63"/>
    </row>
    <row r="22" spans="1:7" ht="18" customHeight="1" thickBot="1">
      <c r="A22" s="19"/>
      <c r="B22" s="12"/>
      <c r="C22" s="28"/>
      <c r="D22" s="51"/>
      <c r="E22" s="34"/>
      <c r="F22" s="18"/>
      <c r="G22" s="63"/>
    </row>
    <row r="23" spans="1:7" ht="19.2" hidden="1" customHeight="1" thickBot="1">
      <c r="A23" s="19"/>
      <c r="B23" s="12"/>
      <c r="C23" s="28"/>
      <c r="D23" s="51"/>
      <c r="E23" s="34"/>
      <c r="F23" s="18"/>
      <c r="G23" s="63"/>
    </row>
    <row r="24" spans="1:7" ht="0.6" hidden="1" customHeight="1" thickBot="1">
      <c r="A24" s="11"/>
      <c r="B24" s="12"/>
      <c r="C24" s="28" t="s">
        <v>9</v>
      </c>
      <c r="D24" s="12"/>
      <c r="E24" s="34"/>
      <c r="F24" s="12">
        <v>0.12</v>
      </c>
      <c r="G24" s="56"/>
    </row>
    <row r="25" spans="1:7">
      <c r="A25" s="15">
        <v>4</v>
      </c>
      <c r="B25" s="15" t="s">
        <v>7</v>
      </c>
      <c r="C25" s="21" t="s">
        <v>9</v>
      </c>
      <c r="D25" s="15"/>
      <c r="E25" s="33"/>
      <c r="F25" s="15"/>
      <c r="G25" s="60"/>
    </row>
    <row r="26" spans="1:7">
      <c r="A26" s="18"/>
      <c r="B26" s="18" t="s">
        <v>8</v>
      </c>
      <c r="C26" s="20"/>
      <c r="D26" s="18"/>
      <c r="E26" s="37"/>
      <c r="F26" s="18"/>
      <c r="G26" s="64"/>
    </row>
    <row r="27" spans="1:7" ht="13.8" thickBot="1">
      <c r="A27" s="17"/>
      <c r="B27" s="18" t="s">
        <v>15</v>
      </c>
      <c r="C27" s="20"/>
      <c r="D27" s="35">
        <f>D28+D29+D30+D31+D32+D33+D34+D36+D37</f>
        <v>174365.04</v>
      </c>
      <c r="E27" s="35">
        <f>E28+E29+E30+E31+E32+E33+E34+E36+E37</f>
        <v>7.4031392506111873</v>
      </c>
      <c r="F27" s="17" t="e">
        <f>F28+#REF!+F30+#REF!</f>
        <v>#REF!</v>
      </c>
      <c r="G27" s="65">
        <v>7.7</v>
      </c>
    </row>
    <row r="28" spans="1:7" ht="20.399999999999999" customHeight="1">
      <c r="A28" s="57"/>
      <c r="B28" s="26" t="s">
        <v>13</v>
      </c>
      <c r="C28" s="81"/>
      <c r="D28" s="26">
        <v>65110.239999999998</v>
      </c>
      <c r="E28" s="42">
        <f>D28/E3/13</f>
        <v>2.2489806915132466</v>
      </c>
      <c r="F28" s="26">
        <v>2.08</v>
      </c>
      <c r="G28" s="66"/>
    </row>
    <row r="29" spans="1:7" ht="20.399999999999999" customHeight="1">
      <c r="A29" s="25"/>
      <c r="B29" s="12" t="s">
        <v>25</v>
      </c>
      <c r="C29" s="13"/>
      <c r="D29" s="12">
        <v>1478.43</v>
      </c>
      <c r="E29" s="34">
        <f>D29/E3/9</f>
        <v>7.3762909744050295E-2</v>
      </c>
      <c r="F29" s="12"/>
      <c r="G29" s="62"/>
    </row>
    <row r="30" spans="1:7" ht="19.2" customHeight="1">
      <c r="A30" s="19"/>
      <c r="B30" s="20" t="s">
        <v>44</v>
      </c>
      <c r="C30" s="28"/>
      <c r="D30" s="20">
        <v>23800</v>
      </c>
      <c r="E30" s="87">
        <f>D30/E3/12</f>
        <v>0.89058524173027986</v>
      </c>
      <c r="F30" s="6">
        <v>0.5</v>
      </c>
      <c r="G30" s="67"/>
    </row>
    <row r="31" spans="1:7" ht="15.6" customHeight="1">
      <c r="A31" s="19"/>
      <c r="B31" s="86" t="s">
        <v>43</v>
      </c>
      <c r="C31" s="28"/>
      <c r="D31" s="20">
        <v>47279.17</v>
      </c>
      <c r="E31" s="87">
        <f>D31/E3/9</f>
        <v>2.3588868931796636</v>
      </c>
      <c r="F31" s="6"/>
      <c r="G31" s="67"/>
    </row>
    <row r="32" spans="1:7" ht="14.4" customHeight="1">
      <c r="A32" s="25"/>
      <c r="B32" s="85" t="s">
        <v>26</v>
      </c>
      <c r="C32" s="82"/>
      <c r="D32" s="62">
        <v>9000</v>
      </c>
      <c r="E32" s="34">
        <f>D32/E3/9</f>
        <v>0.44903457566232596</v>
      </c>
      <c r="F32" s="6"/>
      <c r="G32" s="67"/>
    </row>
    <row r="33" spans="1:8" ht="17.399999999999999" customHeight="1">
      <c r="A33" s="25"/>
      <c r="B33" s="85" t="s">
        <v>38</v>
      </c>
      <c r="C33" s="82"/>
      <c r="D33" s="62">
        <v>1077.2</v>
      </c>
      <c r="E33" s="34">
        <f>D33/E3/9</f>
        <v>5.3744449433717506E-2</v>
      </c>
      <c r="F33" s="6"/>
      <c r="G33" s="67"/>
    </row>
    <row r="34" spans="1:8" ht="16.8" customHeight="1">
      <c r="A34" s="25"/>
      <c r="B34" s="85" t="s">
        <v>40</v>
      </c>
      <c r="C34" s="82"/>
      <c r="D34" s="62">
        <v>18350</v>
      </c>
      <c r="E34" s="34">
        <f>D34/9/E3</f>
        <v>0.91553160704485359</v>
      </c>
      <c r="F34" s="6"/>
      <c r="G34" s="67"/>
    </row>
    <row r="35" spans="1:8" ht="17.399999999999999" hidden="1" customHeight="1">
      <c r="A35" s="25"/>
      <c r="B35" s="88"/>
      <c r="C35" s="89"/>
      <c r="D35" s="90"/>
      <c r="E35" s="87"/>
      <c r="F35" s="6"/>
      <c r="G35" s="67"/>
    </row>
    <row r="36" spans="1:8" ht="19.2" customHeight="1">
      <c r="A36" s="25"/>
      <c r="B36" s="12" t="s">
        <v>37</v>
      </c>
      <c r="C36" s="13"/>
      <c r="D36" s="12">
        <v>7700</v>
      </c>
      <c r="E36" s="34">
        <f>D36/9/E3</f>
        <v>0.38417402584443444</v>
      </c>
      <c r="F36" s="6"/>
      <c r="G36" s="67"/>
    </row>
    <row r="37" spans="1:8" ht="17.399999999999999" customHeight="1" thickBot="1">
      <c r="A37" s="25"/>
      <c r="B37" s="84" t="s">
        <v>39</v>
      </c>
      <c r="C37" s="82"/>
      <c r="D37" s="62">
        <v>570</v>
      </c>
      <c r="E37" s="34">
        <f>D37/9/E3</f>
        <v>2.8438856458613982E-2</v>
      </c>
      <c r="F37" s="6"/>
      <c r="G37" s="67"/>
    </row>
    <row r="38" spans="1:8" ht="23.4" customHeight="1" thickBot="1">
      <c r="A38" s="10">
        <v>5</v>
      </c>
      <c r="B38" s="10" t="s">
        <v>12</v>
      </c>
      <c r="C38" s="83" t="s">
        <v>9</v>
      </c>
      <c r="D38" s="50">
        <f>D39+D41</f>
        <v>192373.45</v>
      </c>
      <c r="E38" s="33">
        <f>E39+E40+E41</f>
        <v>10.44900713466048</v>
      </c>
      <c r="F38" s="15">
        <f>F39+F40+F41</f>
        <v>6.87</v>
      </c>
      <c r="G38" s="60">
        <v>13.9</v>
      </c>
    </row>
    <row r="39" spans="1:8" ht="24.6" customHeight="1">
      <c r="A39" s="5"/>
      <c r="B39" s="27" t="s">
        <v>13</v>
      </c>
      <c r="C39" s="26" t="s">
        <v>11</v>
      </c>
      <c r="D39" s="26">
        <v>95116.13</v>
      </c>
      <c r="E39" s="42">
        <f>D39/E3/9</f>
        <v>4.7456034525769599</v>
      </c>
      <c r="F39" s="26">
        <v>3</v>
      </c>
      <c r="G39" s="66"/>
    </row>
    <row r="40" spans="1:8" ht="16.8" customHeight="1">
      <c r="A40" s="5"/>
      <c r="B40" s="11" t="s">
        <v>45</v>
      </c>
      <c r="C40" s="12"/>
      <c r="D40" s="12">
        <v>17056</v>
      </c>
      <c r="E40" s="34">
        <f>D40/9/E3</f>
        <v>0.85097041361073689</v>
      </c>
      <c r="F40" s="12">
        <v>1.2</v>
      </c>
      <c r="G40" s="62"/>
    </row>
    <row r="41" spans="1:8" ht="21.6" customHeight="1" thickBot="1">
      <c r="A41" s="5"/>
      <c r="B41" s="12" t="s">
        <v>46</v>
      </c>
      <c r="C41" s="12" t="s">
        <v>11</v>
      </c>
      <c r="D41" s="52">
        <v>97257.32</v>
      </c>
      <c r="E41" s="34">
        <f>D41/E3/9</f>
        <v>4.8524332684727831</v>
      </c>
      <c r="F41" s="11">
        <v>2.67</v>
      </c>
      <c r="G41" s="62"/>
      <c r="H41" s="40"/>
    </row>
    <row r="42" spans="1:8" ht="20.399999999999999" customHeight="1" thickBot="1">
      <c r="A42" s="45">
        <v>6</v>
      </c>
      <c r="B42" s="54" t="s">
        <v>27</v>
      </c>
      <c r="C42" s="39" t="s">
        <v>9</v>
      </c>
      <c r="D42" s="10">
        <v>1882.72</v>
      </c>
      <c r="E42" s="36">
        <f>D42/E3/12</f>
        <v>7.0450531357581198E-2</v>
      </c>
      <c r="F42" s="10">
        <v>3.63</v>
      </c>
      <c r="G42" s="79">
        <v>0.5</v>
      </c>
    </row>
    <row r="43" spans="1:8" ht="79.8" customHeight="1" thickBot="1">
      <c r="A43" s="45">
        <v>7</v>
      </c>
      <c r="B43" s="53" t="s">
        <v>41</v>
      </c>
      <c r="C43" s="30" t="s">
        <v>9</v>
      </c>
      <c r="D43" s="10">
        <v>23547.43</v>
      </c>
      <c r="E43" s="36">
        <f>D43/E3/9</f>
        <v>1.1748455819987027</v>
      </c>
      <c r="F43" s="10" t="e">
        <f>F6+F12+F20+F27+F38+F42</f>
        <v>#REF!</v>
      </c>
      <c r="G43" s="79">
        <v>1</v>
      </c>
    </row>
    <row r="44" spans="1:8" ht="26.4" customHeight="1" thickBot="1">
      <c r="A44" s="17">
        <v>8</v>
      </c>
      <c r="B44" s="24" t="s">
        <v>20</v>
      </c>
      <c r="C44" s="24" t="s">
        <v>9</v>
      </c>
      <c r="D44" s="17">
        <v>9200</v>
      </c>
      <c r="E44" s="35">
        <f>D44/E3/12</f>
        <v>0.34425984134111659</v>
      </c>
      <c r="F44" s="17"/>
      <c r="G44" s="61">
        <v>0.5</v>
      </c>
    </row>
    <row r="45" spans="1:8" ht="21" customHeight="1" thickBot="1">
      <c r="A45" s="17">
        <v>9</v>
      </c>
      <c r="B45" s="24" t="s">
        <v>21</v>
      </c>
      <c r="C45" s="24" t="s">
        <v>9</v>
      </c>
      <c r="D45" s="17">
        <v>20043</v>
      </c>
      <c r="E45" s="35">
        <f>D45/9/E3</f>
        <v>1</v>
      </c>
      <c r="F45" s="17">
        <v>0.68</v>
      </c>
      <c r="G45" s="61">
        <v>1</v>
      </c>
    </row>
    <row r="46" spans="1:8" ht="21" customHeight="1" thickBot="1">
      <c r="A46" s="10">
        <v>10</v>
      </c>
      <c r="B46" s="55" t="s">
        <v>10</v>
      </c>
      <c r="C46" s="30" t="s">
        <v>11</v>
      </c>
      <c r="D46" s="36">
        <f>D6+D13+D20+D27+D38+D42+D43+D44+D45</f>
        <v>613506.74000000011</v>
      </c>
      <c r="E46" s="36">
        <f>E45+E44+E43+E42+E38+E27+E20+E13+E6</f>
        <v>29.115658334580651</v>
      </c>
      <c r="F46" s="10">
        <v>0.3</v>
      </c>
      <c r="G46" s="80">
        <f>G6+G13+J22+G20+G27+G38+G42+G43+G44+G45</f>
        <v>34.67</v>
      </c>
    </row>
    <row r="47" spans="1:8">
      <c r="B47" s="43"/>
    </row>
    <row r="48" spans="1:8">
      <c r="B48" s="43"/>
    </row>
    <row r="49" spans="2:2">
      <c r="B49" s="44"/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2023-03-07T07:35:27Z</cp:lastPrinted>
  <dcterms:created xsi:type="dcterms:W3CDTF">2011-07-12T11:42:04Z</dcterms:created>
  <dcterms:modified xsi:type="dcterms:W3CDTF">2023-03-14T08:17:40Z</dcterms:modified>
</cp:coreProperties>
</file>